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E:\INTENSO\Journalismus\Consulting DEN\Pressetexte Veröffentlichungen\PM\2020\PM 2020-16 Stromverbrauch\"/>
    </mc:Choice>
  </mc:AlternateContent>
  <xr:revisionPtr revIDLastSave="0" documentId="8_{12131582-7E5E-432D-8CB9-CA66DF4F461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eispiel" sheetId="1" r:id="rId1"/>
    <sheet name="Dateneingabe" sheetId="2" r:id="rId2"/>
    <sheet name="Kontakt" sheetId="3" r:id="rId3"/>
  </sheets>
  <definedNames>
    <definedName name="Gesamtverbrauch">Beispiel!$G$36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2" l="1"/>
  <c r="I12" i="2" s="1"/>
  <c r="G13" i="2"/>
  <c r="G14" i="2"/>
  <c r="G15" i="2"/>
  <c r="I15" i="2" s="1"/>
  <c r="G6" i="2"/>
  <c r="G7" i="2"/>
  <c r="G8" i="2"/>
  <c r="I8" i="2" s="1"/>
  <c r="G9" i="2"/>
  <c r="G11" i="2"/>
  <c r="I11" i="2" s="1"/>
  <c r="G16" i="2"/>
  <c r="G17" i="2"/>
  <c r="G19" i="2"/>
  <c r="G20" i="2"/>
  <c r="G21" i="2"/>
  <c r="G23" i="2"/>
  <c r="G24" i="2"/>
  <c r="G26" i="2"/>
  <c r="G27" i="2"/>
  <c r="I27" i="2" s="1"/>
  <c r="G29" i="2"/>
  <c r="I29" i="2" s="1"/>
  <c r="G30" i="2"/>
  <c r="G31" i="2"/>
  <c r="G33" i="2"/>
  <c r="G34" i="2"/>
  <c r="C36" i="2"/>
  <c r="I26" i="2"/>
  <c r="I16" i="2"/>
  <c r="I14" i="2"/>
  <c r="I13" i="2" l="1"/>
  <c r="I30" i="2"/>
  <c r="I31" i="2"/>
  <c r="I34" i="2"/>
  <c r="I33" i="2"/>
  <c r="I17" i="2"/>
  <c r="I6" i="2"/>
  <c r="G36" i="2"/>
  <c r="I23" i="2"/>
  <c r="I24" i="2"/>
  <c r="I21" i="2"/>
  <c r="I7" i="2"/>
  <c r="I19" i="2"/>
  <c r="I9" i="2"/>
  <c r="I20" i="2"/>
  <c r="I15" i="1"/>
  <c r="I14" i="1"/>
  <c r="G16" i="1"/>
  <c r="I16" i="1" s="1"/>
  <c r="G13" i="1"/>
  <c r="I13" i="1" s="1"/>
  <c r="D34" i="1"/>
  <c r="G34" i="1" s="1"/>
  <c r="I34" i="1" s="1"/>
  <c r="G30" i="1"/>
  <c r="I30" i="1" s="1"/>
  <c r="G29" i="1"/>
  <c r="I29" i="1" s="1"/>
  <c r="G26" i="1"/>
  <c r="I26" i="1" s="1"/>
  <c r="G12" i="1"/>
  <c r="I12" i="1" s="1"/>
  <c r="G11" i="1"/>
  <c r="I11" i="1" s="1"/>
  <c r="G8" i="1"/>
  <c r="I8" i="1" s="1"/>
  <c r="E20" i="1"/>
  <c r="G20" i="1" s="1"/>
  <c r="I20" i="1" s="1"/>
  <c r="E33" i="1"/>
  <c r="G33" i="1" s="1"/>
  <c r="I33" i="1" s="1"/>
  <c r="E31" i="1"/>
  <c r="G31" i="1" s="1"/>
  <c r="I31" i="1" s="1"/>
  <c r="E27" i="1"/>
  <c r="G27" i="1" s="1"/>
  <c r="I27" i="1" s="1"/>
  <c r="E24" i="1"/>
  <c r="G24" i="1" s="1"/>
  <c r="I24" i="1" s="1"/>
  <c r="E21" i="1"/>
  <c r="G21" i="1" s="1"/>
  <c r="I21" i="1" s="1"/>
  <c r="E17" i="1"/>
  <c r="G17" i="1" s="1"/>
  <c r="I17" i="1" s="1"/>
  <c r="E9" i="1"/>
  <c r="G9" i="1" s="1"/>
  <c r="I9" i="1" s="1"/>
  <c r="E6" i="1"/>
  <c r="G6" i="1" s="1"/>
  <c r="I6" i="1" s="1"/>
  <c r="E23" i="1"/>
  <c r="G23" i="1" s="1"/>
  <c r="I23" i="1" s="1"/>
  <c r="E19" i="1"/>
  <c r="G19" i="1" s="1"/>
  <c r="I19" i="1" s="1"/>
  <c r="C36" i="1"/>
  <c r="E7" i="1"/>
  <c r="G7" i="1" s="1"/>
  <c r="I7" i="1" s="1"/>
  <c r="I36" i="2" l="1"/>
  <c r="I36" i="1"/>
  <c r="G36" i="1"/>
  <c r="H31" i="2" l="1"/>
  <c r="H14" i="2"/>
  <c r="H33" i="2"/>
  <c r="H16" i="2"/>
  <c r="H7" i="2"/>
  <c r="H26" i="2"/>
  <c r="H13" i="2"/>
  <c r="H29" i="2"/>
  <c r="H24" i="2"/>
  <c r="H9" i="2"/>
  <c r="H27" i="2"/>
  <c r="H30" i="2"/>
  <c r="H34" i="2"/>
  <c r="H17" i="2"/>
  <c r="H11" i="2"/>
  <c r="H15" i="2"/>
  <c r="H12" i="2"/>
  <c r="H6" i="2"/>
  <c r="H23" i="2"/>
  <c r="H21" i="2"/>
  <c r="H19" i="2"/>
  <c r="H20" i="2"/>
  <c r="H8" i="2"/>
  <c r="H8" i="1"/>
  <c r="H16" i="1"/>
  <c r="H26" i="1"/>
  <c r="H12" i="1"/>
  <c r="H11" i="1"/>
  <c r="H34" i="1"/>
  <c r="H15" i="1"/>
  <c r="H13" i="1"/>
  <c r="H14" i="1"/>
  <c r="H21" i="1"/>
  <c r="H29" i="1"/>
  <c r="H30" i="1"/>
  <c r="H20" i="1"/>
  <c r="H33" i="1"/>
  <c r="H31" i="1"/>
  <c r="H24" i="1"/>
  <c r="H27" i="1"/>
  <c r="H7" i="1"/>
  <c r="H9" i="1"/>
  <c r="H17" i="1"/>
  <c r="H19" i="1"/>
  <c r="H23" i="1"/>
  <c r="H6" i="1"/>
</calcChain>
</file>

<file path=xl/sharedStrings.xml><?xml version="1.0" encoding="utf-8"?>
<sst xmlns="http://schemas.openxmlformats.org/spreadsheetml/2006/main" count="133" uniqueCount="67">
  <si>
    <t>ASK, 24.11.2019</t>
  </si>
  <si>
    <t>Raum</t>
  </si>
  <si>
    <t>Verbraucher</t>
  </si>
  <si>
    <t>Leistung</t>
  </si>
  <si>
    <t>Betriebsstunden</t>
  </si>
  <si>
    <t>Energiebedarf</t>
  </si>
  <si>
    <t>Anteil</t>
  </si>
  <si>
    <t>Anmerkungen</t>
  </si>
  <si>
    <t>Wohnzimmer</t>
  </si>
  <si>
    <t>Fernseher</t>
  </si>
  <si>
    <t>Küche</t>
  </si>
  <si>
    <t>Kochplatten</t>
  </si>
  <si>
    <t>Backofen</t>
  </si>
  <si>
    <t>Microwelle</t>
  </si>
  <si>
    <t>Kühlschrank</t>
  </si>
  <si>
    <t>WLAN-Router</t>
  </si>
  <si>
    <t>Kinderzimmer</t>
  </si>
  <si>
    <t>Arbeitszimmer</t>
  </si>
  <si>
    <t>Flur</t>
  </si>
  <si>
    <t>Schlafzimmer</t>
  </si>
  <si>
    <t>Bad</t>
  </si>
  <si>
    <t>Gesamt</t>
  </si>
  <si>
    <t>~4h pro Tag</t>
  </si>
  <si>
    <t>~1h am Tag</t>
  </si>
  <si>
    <t>PC mit Display</t>
  </si>
  <si>
    <t>Gefrierschrank</t>
  </si>
  <si>
    <t>Licht</t>
  </si>
  <si>
    <t>Stereoanlage</t>
  </si>
  <si>
    <t>Bügeleisen</t>
  </si>
  <si>
    <t>Föhn</t>
  </si>
  <si>
    <t>~6h pro Tag</t>
  </si>
  <si>
    <t>Energie pro Aktion</t>
  </si>
  <si>
    <t>Waschmaschine</t>
  </si>
  <si>
    <t>Staubsauger</t>
  </si>
  <si>
    <t>Der typische Verbrauch eines 4-Personen-Haushalts liegt bei etwa 4.000 KWh pro Jahr</t>
  </si>
  <si>
    <t>Die Tabelle ist sicherlich nicht vollständig und soll nur Beispiele aufzeigen</t>
  </si>
  <si>
    <t>Der Verbrauch ist sehr abhängig von den Gewohnheiten: 2h oder 8h Fernsehen/Tag macht einen riesigen Unterschied</t>
  </si>
  <si>
    <t>Ein alter Kühlschrank brauch wenisgtens doppelt soviel Strom wie ein neuer</t>
  </si>
  <si>
    <t>Geschirrspüler</t>
  </si>
  <si>
    <t>Watt</t>
  </si>
  <si>
    <t>KWh</t>
  </si>
  <si>
    <t>h/Jahr</t>
  </si>
  <si>
    <t>Aktionen</t>
  </si>
  <si>
    <t>pro jahr</t>
  </si>
  <si>
    <t>Euro</t>
  </si>
  <si>
    <t>Kosten</t>
  </si>
  <si>
    <t>In der Tabelle wurde teilweise die Betriebsstunden mit der Leistung zum Jahresverbrauch verrechnet</t>
  </si>
  <si>
    <t>Ausfüllen</t>
  </si>
  <si>
    <t>Alternativ z.B. bei Kühlschränken der typische Jahresverbrauch direkt eingesetzt</t>
  </si>
  <si>
    <t>Alternativ z.B. bei Waschmaschinen der Verbrauch pro Aktion (Wäsche) eingesetzt und eine Anzahl Aktionen/Jahr (Wäschen/Jahr) angesetzt</t>
  </si>
  <si>
    <t>Aufstellung des Stromverbrauchs zuhause (Beispiel)</t>
  </si>
  <si>
    <t>Name, Datum</t>
  </si>
  <si>
    <t>Aufstellung des Stromverbrauchs zuhause (Dateneingabe)</t>
  </si>
  <si>
    <t>Kontakt:</t>
  </si>
  <si>
    <t>Deutsches Energieberater-Netzwerk (DEN) e.V.</t>
  </si>
  <si>
    <t>Berliner Str. 257</t>
  </si>
  <si>
    <t>63067 Offenbach</t>
  </si>
  <si>
    <t>Tel.: 069-1382633-40</t>
  </si>
  <si>
    <t>info@den-ev.de</t>
  </si>
  <si>
    <t>www.den-ev.de</t>
  </si>
  <si>
    <t>Ihr Energieberater vor Ort:</t>
  </si>
  <si>
    <t>Büro / Name</t>
  </si>
  <si>
    <t>Strasse</t>
  </si>
  <si>
    <t>PLZ Ort</t>
  </si>
  <si>
    <t>Tel</t>
  </si>
  <si>
    <t>Mail</t>
  </si>
  <si>
    <t>www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</si>
</sst>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%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3" fillId="2" borderId="0" xfId="0" applyFont="1" applyFill="1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164" fontId="3" fillId="2" borderId="0" xfId="2" applyNumberFormat="1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164" fontId="0" fillId="0" borderId="0" xfId="2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3" fillId="2" borderId="0" xfId="0" applyNumberFormat="1" applyFont="1" applyFill="1" applyAlignment="1">
      <alignment horizontal="center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164" fontId="0" fillId="3" borderId="0" xfId="2" applyNumberFormat="1" applyFont="1" applyFill="1" applyAlignment="1">
      <alignment horizontal="center"/>
    </xf>
    <xf numFmtId="0" fontId="5" fillId="0" borderId="0" xfId="3"/>
  </cellXfs>
  <cellStyles count="4">
    <cellStyle name="Link" xfId="3" builtinId="8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44450</xdr:colOff>
      <xdr:row>0</xdr:row>
      <xdr:rowOff>177800</xdr:rowOff>
    </xdr:from>
    <xdr:to>
      <xdr:col>9</xdr:col>
      <xdr:colOff>806450</xdr:colOff>
      <xdr:row>1</xdr:row>
      <xdr:rowOff>178054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6100" y="177800"/>
          <a:ext cx="762000" cy="2987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69850</xdr:colOff>
      <xdr:row>0</xdr:row>
      <xdr:rowOff>152400</xdr:rowOff>
    </xdr:from>
    <xdr:to>
      <xdr:col>9</xdr:col>
      <xdr:colOff>831850</xdr:colOff>
      <xdr:row>1</xdr:row>
      <xdr:rowOff>152654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0" y="152400"/>
          <a:ext cx="762000" cy="2987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514350</xdr:colOff>
      <xdr:row>0</xdr:row>
      <xdr:rowOff>44450</xdr:rowOff>
    </xdr:from>
    <xdr:to>
      <xdr:col>4</xdr:col>
      <xdr:colOff>514350</xdr:colOff>
      <xdr:row>1</xdr:row>
      <xdr:rowOff>44704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50" y="44450"/>
          <a:ext cx="762000" cy="298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den-ev.de/" TargetMode="External"/><Relationship Id="rId1" Type="http://schemas.openxmlformats.org/officeDocument/2006/relationships/hyperlink" Target="mailto:info@den-ev.de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workbookViewId="0"/>
  </sheetViews>
  <sheetFormatPr baseColWidth="10" defaultColWidth="9.140625" defaultRowHeight="15" x14ac:dyDescent="0.25"/>
  <cols>
    <col min="1" max="1" width="13.42578125" customWidth="1"/>
    <col min="2" max="2" width="24" customWidth="1"/>
    <col min="3" max="3" width="7.5703125" style="2" bestFit="1" customWidth="1"/>
    <col min="4" max="4" width="16.28515625" style="2" bestFit="1" customWidth="1"/>
    <col min="5" max="5" width="14.42578125" style="2" bestFit="1" customWidth="1"/>
    <col min="6" max="6" width="8.28515625" style="2" bestFit="1" customWidth="1"/>
    <col min="7" max="7" width="12.5703125" style="2" bestFit="1" customWidth="1"/>
    <col min="8" max="8" width="6.7109375" style="2" bestFit="1" customWidth="1"/>
    <col min="9" max="9" width="10.5703125" style="2" bestFit="1" customWidth="1"/>
    <col min="10" max="10" width="12.5703125" bestFit="1" customWidth="1"/>
  </cols>
  <sheetData>
    <row r="1" spans="1:10" s="10" customFormat="1" ht="23.25" x14ac:dyDescent="0.35">
      <c r="A1" s="10" t="s">
        <v>50</v>
      </c>
      <c r="C1" s="11"/>
      <c r="D1" s="11"/>
      <c r="E1" s="11"/>
      <c r="F1" s="11"/>
      <c r="G1" s="11"/>
      <c r="H1" s="11"/>
      <c r="I1" s="11"/>
    </row>
    <row r="2" spans="1:10" x14ac:dyDescent="0.25">
      <c r="A2" t="s">
        <v>0</v>
      </c>
    </row>
    <row r="4" spans="1:10" x14ac:dyDescent="0.25">
      <c r="A4" s="1" t="s">
        <v>1</v>
      </c>
      <c r="B4" s="1" t="s">
        <v>2</v>
      </c>
      <c r="C4" s="3" t="s">
        <v>3</v>
      </c>
      <c r="D4" s="3" t="s">
        <v>31</v>
      </c>
      <c r="E4" s="3" t="s">
        <v>4</v>
      </c>
      <c r="F4" s="3" t="s">
        <v>42</v>
      </c>
      <c r="G4" s="3" t="s">
        <v>5</v>
      </c>
      <c r="H4" s="3" t="s">
        <v>6</v>
      </c>
      <c r="I4" s="3" t="s">
        <v>45</v>
      </c>
      <c r="J4" s="1" t="s">
        <v>7</v>
      </c>
    </row>
    <row r="5" spans="1:10" x14ac:dyDescent="0.25">
      <c r="A5" s="1"/>
      <c r="B5" s="1"/>
      <c r="C5" s="3" t="s">
        <v>39</v>
      </c>
      <c r="D5" s="3" t="s">
        <v>40</v>
      </c>
      <c r="E5" s="3" t="s">
        <v>41</v>
      </c>
      <c r="F5" s="3" t="s">
        <v>43</v>
      </c>
      <c r="G5" s="3" t="s">
        <v>40</v>
      </c>
      <c r="H5" s="3"/>
      <c r="I5" s="3" t="s">
        <v>44</v>
      </c>
      <c r="J5" s="1"/>
    </row>
    <row r="6" spans="1:10" x14ac:dyDescent="0.25">
      <c r="A6" t="s">
        <v>8</v>
      </c>
      <c r="B6" t="s">
        <v>9</v>
      </c>
      <c r="C6" s="13">
        <v>120</v>
      </c>
      <c r="E6" s="13">
        <f>6*365</f>
        <v>2190</v>
      </c>
      <c r="G6" s="2">
        <f>E6*C6/1000</f>
        <v>262.8</v>
      </c>
      <c r="H6" s="14">
        <f>G6/Gesamtverbrauch</f>
        <v>6.4125713727978137E-2</v>
      </c>
      <c r="I6" s="7">
        <f>G6*0.3</f>
        <v>78.84</v>
      </c>
      <c r="J6" t="s">
        <v>30</v>
      </c>
    </row>
    <row r="7" spans="1:10" x14ac:dyDescent="0.25">
      <c r="B7" t="s">
        <v>15</v>
      </c>
      <c r="C7" s="13">
        <v>15</v>
      </c>
      <c r="E7" s="13">
        <f>24*365</f>
        <v>8760</v>
      </c>
      <c r="G7" s="2">
        <f>E7*C7/1000</f>
        <v>131.4</v>
      </c>
      <c r="H7" s="6">
        <f>G7/Gesamtverbrauch</f>
        <v>3.2062856863989068E-2</v>
      </c>
      <c r="I7" s="7">
        <f t="shared" ref="I7:I34" si="0">G7*0.3</f>
        <v>39.42</v>
      </c>
    </row>
    <row r="8" spans="1:10" x14ac:dyDescent="0.25">
      <c r="B8" t="s">
        <v>27</v>
      </c>
      <c r="C8" s="13">
        <v>100</v>
      </c>
      <c r="E8" s="13">
        <v>300</v>
      </c>
      <c r="G8" s="2">
        <f>E8*C8/1000</f>
        <v>30</v>
      </c>
      <c r="H8" s="6">
        <f>G8/Gesamtverbrauch</f>
        <v>7.3202869552486463E-3</v>
      </c>
      <c r="I8" s="7">
        <f t="shared" si="0"/>
        <v>9</v>
      </c>
    </row>
    <row r="9" spans="1:10" x14ac:dyDescent="0.25">
      <c r="B9" t="s">
        <v>26</v>
      </c>
      <c r="C9" s="13">
        <v>50</v>
      </c>
      <c r="E9" s="13">
        <f>6*365</f>
        <v>2190</v>
      </c>
      <c r="G9" s="2">
        <f>E9*C9/1000</f>
        <v>109.5</v>
      </c>
      <c r="H9" s="6">
        <f>G9/Gesamtverbrauch</f>
        <v>2.6719047386657559E-2</v>
      </c>
      <c r="I9" s="7">
        <f t="shared" si="0"/>
        <v>32.85</v>
      </c>
    </row>
    <row r="10" spans="1:10" x14ac:dyDescent="0.25">
      <c r="C10" s="13"/>
      <c r="E10" s="13"/>
      <c r="H10" s="6"/>
      <c r="I10" s="7"/>
    </row>
    <row r="11" spans="1:10" x14ac:dyDescent="0.25">
      <c r="A11" t="s">
        <v>10</v>
      </c>
      <c r="B11" t="s">
        <v>11</v>
      </c>
      <c r="C11" s="13">
        <v>7500</v>
      </c>
      <c r="D11" s="2">
        <v>1.5</v>
      </c>
      <c r="E11" s="13"/>
      <c r="F11" s="2">
        <v>700</v>
      </c>
      <c r="G11" s="2">
        <f>F11*D11</f>
        <v>1050</v>
      </c>
      <c r="H11" s="14">
        <f t="shared" ref="H11:H17" si="1">G11/Gesamtverbrauch</f>
        <v>0.25621004343370263</v>
      </c>
      <c r="I11" s="7">
        <f t="shared" si="0"/>
        <v>315</v>
      </c>
    </row>
    <row r="12" spans="1:10" x14ac:dyDescent="0.25">
      <c r="B12" t="s">
        <v>12</v>
      </c>
      <c r="C12" s="13">
        <v>3500</v>
      </c>
      <c r="D12" s="2">
        <v>2</v>
      </c>
      <c r="E12" s="13"/>
      <c r="F12" s="2">
        <v>100</v>
      </c>
      <c r="G12" s="2">
        <f>F12*D12</f>
        <v>200</v>
      </c>
      <c r="H12" s="6">
        <f t="shared" si="1"/>
        <v>4.8801913034990971E-2</v>
      </c>
      <c r="I12" s="7">
        <f t="shared" si="0"/>
        <v>60</v>
      </c>
    </row>
    <row r="13" spans="1:10" x14ac:dyDescent="0.25">
      <c r="B13" t="s">
        <v>13</v>
      </c>
      <c r="C13" s="13">
        <v>600</v>
      </c>
      <c r="D13" s="2">
        <v>0.03</v>
      </c>
      <c r="E13" s="13"/>
      <c r="F13" s="2">
        <v>700</v>
      </c>
      <c r="G13" s="2">
        <f>F13*D13</f>
        <v>21</v>
      </c>
      <c r="H13" s="6">
        <f t="shared" si="1"/>
        <v>5.1242008686740526E-3</v>
      </c>
      <c r="I13" s="7">
        <f t="shared" si="0"/>
        <v>6.3</v>
      </c>
    </row>
    <row r="14" spans="1:10" x14ac:dyDescent="0.25">
      <c r="B14" t="s">
        <v>14</v>
      </c>
      <c r="C14" s="13">
        <v>120</v>
      </c>
      <c r="E14" s="13"/>
      <c r="G14" s="2">
        <v>300</v>
      </c>
      <c r="H14" s="6">
        <f t="shared" si="1"/>
        <v>7.3202869552486463E-2</v>
      </c>
      <c r="I14" s="7">
        <f t="shared" si="0"/>
        <v>90</v>
      </c>
    </row>
    <row r="15" spans="1:10" x14ac:dyDescent="0.25">
      <c r="B15" t="s">
        <v>25</v>
      </c>
      <c r="C15" s="13">
        <v>150</v>
      </c>
      <c r="E15" s="13"/>
      <c r="G15" s="2">
        <v>200</v>
      </c>
      <c r="H15" s="6">
        <f t="shared" si="1"/>
        <v>4.8801913034990971E-2</v>
      </c>
      <c r="I15" s="7">
        <f t="shared" si="0"/>
        <v>60</v>
      </c>
    </row>
    <row r="16" spans="1:10" x14ac:dyDescent="0.25">
      <c r="B16" t="s">
        <v>38</v>
      </c>
      <c r="C16" s="13">
        <v>2300</v>
      </c>
      <c r="D16" s="2">
        <v>0.8</v>
      </c>
      <c r="E16" s="13"/>
      <c r="F16" s="2">
        <v>280</v>
      </c>
      <c r="G16" s="2">
        <f>F16*D16</f>
        <v>224</v>
      </c>
      <c r="H16" s="6">
        <f t="shared" si="1"/>
        <v>5.4658142599189892E-2</v>
      </c>
      <c r="I16" s="7">
        <f t="shared" si="0"/>
        <v>67.2</v>
      </c>
    </row>
    <row r="17" spans="1:10" x14ac:dyDescent="0.25">
      <c r="B17" t="s">
        <v>26</v>
      </c>
      <c r="C17" s="13">
        <v>50</v>
      </c>
      <c r="E17" s="13">
        <f>6*365</f>
        <v>2190</v>
      </c>
      <c r="G17" s="2">
        <f>E17*C17/1000</f>
        <v>109.5</v>
      </c>
      <c r="H17" s="6">
        <f t="shared" si="1"/>
        <v>2.6719047386657559E-2</v>
      </c>
      <c r="I17" s="7">
        <f t="shared" si="0"/>
        <v>32.85</v>
      </c>
    </row>
    <row r="18" spans="1:10" x14ac:dyDescent="0.25">
      <c r="C18" s="13"/>
      <c r="E18" s="13"/>
      <c r="H18" s="6"/>
      <c r="I18" s="7"/>
    </row>
    <row r="19" spans="1:10" x14ac:dyDescent="0.25">
      <c r="A19" t="s">
        <v>16</v>
      </c>
      <c r="B19" t="s">
        <v>24</v>
      </c>
      <c r="C19" s="13">
        <v>180</v>
      </c>
      <c r="E19" s="13">
        <f>4*365</f>
        <v>1460</v>
      </c>
      <c r="G19" s="2">
        <f>E19*C19/1000</f>
        <v>262.8</v>
      </c>
      <c r="H19" s="14">
        <f>G19/Gesamtverbrauch</f>
        <v>6.4125713727978137E-2</v>
      </c>
      <c r="I19" s="7">
        <f t="shared" si="0"/>
        <v>78.84</v>
      </c>
      <c r="J19" t="s">
        <v>22</v>
      </c>
    </row>
    <row r="20" spans="1:10" x14ac:dyDescent="0.25">
      <c r="B20" t="s">
        <v>27</v>
      </c>
      <c r="C20" s="13">
        <v>100</v>
      </c>
      <c r="E20" s="13">
        <f>50*5*2</f>
        <v>500</v>
      </c>
      <c r="G20" s="2">
        <f>E20*C20/1000</f>
        <v>50</v>
      </c>
      <c r="H20" s="6">
        <f>G20/Gesamtverbrauch</f>
        <v>1.2200478258747743E-2</v>
      </c>
      <c r="I20" s="7">
        <f t="shared" si="0"/>
        <v>15</v>
      </c>
    </row>
    <row r="21" spans="1:10" x14ac:dyDescent="0.25">
      <c r="B21" t="s">
        <v>26</v>
      </c>
      <c r="C21" s="13">
        <v>50</v>
      </c>
      <c r="E21" s="13">
        <f>6*365</f>
        <v>2190</v>
      </c>
      <c r="G21" s="2">
        <f>E21*C21/1000</f>
        <v>109.5</v>
      </c>
      <c r="H21" s="6">
        <f>G21/Gesamtverbrauch</f>
        <v>2.6719047386657559E-2</v>
      </c>
      <c r="I21" s="7">
        <f t="shared" si="0"/>
        <v>32.85</v>
      </c>
    </row>
    <row r="22" spans="1:10" x14ac:dyDescent="0.25">
      <c r="C22" s="13"/>
      <c r="E22" s="13"/>
      <c r="H22" s="6"/>
      <c r="I22" s="7"/>
    </row>
    <row r="23" spans="1:10" x14ac:dyDescent="0.25">
      <c r="A23" t="s">
        <v>17</v>
      </c>
      <c r="B23" t="s">
        <v>24</v>
      </c>
      <c r="C23" s="13">
        <v>180</v>
      </c>
      <c r="E23" s="13">
        <f>1*365</f>
        <v>365</v>
      </c>
      <c r="G23" s="2">
        <f>E23*C23/1000</f>
        <v>65.7</v>
      </c>
      <c r="H23" s="6">
        <f>G23/Gesamtverbrauch</f>
        <v>1.6031428431994534E-2</v>
      </c>
      <c r="I23" s="7">
        <f t="shared" si="0"/>
        <v>19.71</v>
      </c>
      <c r="J23" t="s">
        <v>23</v>
      </c>
    </row>
    <row r="24" spans="1:10" x14ac:dyDescent="0.25">
      <c r="B24" t="s">
        <v>26</v>
      </c>
      <c r="C24" s="13">
        <v>50</v>
      </c>
      <c r="E24" s="13">
        <f>6*365</f>
        <v>2190</v>
      </c>
      <c r="G24" s="2">
        <f>E24*C24/1000</f>
        <v>109.5</v>
      </c>
      <c r="H24" s="6">
        <f>G24/Gesamtverbrauch</f>
        <v>2.6719047386657559E-2</v>
      </c>
      <c r="I24" s="7">
        <f t="shared" si="0"/>
        <v>32.85</v>
      </c>
    </row>
    <row r="25" spans="1:10" x14ac:dyDescent="0.25">
      <c r="C25" s="13"/>
      <c r="E25" s="13"/>
      <c r="H25" s="6"/>
      <c r="I25" s="7"/>
    </row>
    <row r="26" spans="1:10" x14ac:dyDescent="0.25">
      <c r="A26" t="s">
        <v>19</v>
      </c>
      <c r="B26" t="s">
        <v>28</v>
      </c>
      <c r="C26" s="13">
        <v>2400</v>
      </c>
      <c r="D26" s="2">
        <v>1</v>
      </c>
      <c r="E26" s="13"/>
      <c r="F26" s="2">
        <v>100</v>
      </c>
      <c r="G26" s="2">
        <f>F26*D26</f>
        <v>100</v>
      </c>
      <c r="H26" s="6">
        <f>G26/Gesamtverbrauch</f>
        <v>2.4400956517495485E-2</v>
      </c>
      <c r="I26" s="7">
        <f t="shared" si="0"/>
        <v>30</v>
      </c>
    </row>
    <row r="27" spans="1:10" x14ac:dyDescent="0.25">
      <c r="B27" t="s">
        <v>26</v>
      </c>
      <c r="C27" s="13">
        <v>50</v>
      </c>
      <c r="E27" s="13">
        <f>6*365</f>
        <v>2190</v>
      </c>
      <c r="G27" s="2">
        <f>E27*C27/1000</f>
        <v>109.5</v>
      </c>
      <c r="H27" s="6">
        <f>G27/Gesamtverbrauch</f>
        <v>2.6719047386657559E-2</v>
      </c>
      <c r="I27" s="7">
        <f t="shared" si="0"/>
        <v>32.85</v>
      </c>
    </row>
    <row r="28" spans="1:10" x14ac:dyDescent="0.25">
      <c r="C28" s="13"/>
      <c r="E28" s="13"/>
      <c r="H28" s="6"/>
      <c r="I28" s="7"/>
    </row>
    <row r="29" spans="1:10" x14ac:dyDescent="0.25">
      <c r="A29" t="s">
        <v>20</v>
      </c>
      <c r="B29" t="s">
        <v>29</v>
      </c>
      <c r="C29" s="13">
        <v>1800</v>
      </c>
      <c r="D29" s="2">
        <v>0.18</v>
      </c>
      <c r="E29" s="13"/>
      <c r="F29" s="2">
        <v>300</v>
      </c>
      <c r="G29" s="2">
        <f>F29*D29</f>
        <v>54</v>
      </c>
      <c r="H29" s="6">
        <f>G29/Gesamtverbrauch</f>
        <v>1.3176516519447562E-2</v>
      </c>
      <c r="I29" s="7">
        <f t="shared" si="0"/>
        <v>16.2</v>
      </c>
    </row>
    <row r="30" spans="1:10" x14ac:dyDescent="0.25">
      <c r="B30" t="s">
        <v>32</v>
      </c>
      <c r="C30" s="13">
        <v>3000</v>
      </c>
      <c r="D30" s="2">
        <v>1.2</v>
      </c>
      <c r="E30" s="13"/>
      <c r="F30" s="2">
        <v>150</v>
      </c>
      <c r="G30" s="2">
        <f>F30*D30</f>
        <v>180</v>
      </c>
      <c r="H30" s="6">
        <f>G30/Gesamtverbrauch</f>
        <v>4.3921721731491878E-2</v>
      </c>
      <c r="I30" s="7">
        <f t="shared" si="0"/>
        <v>54</v>
      </c>
    </row>
    <row r="31" spans="1:10" x14ac:dyDescent="0.25">
      <c r="B31" t="s">
        <v>26</v>
      </c>
      <c r="C31" s="13">
        <v>50</v>
      </c>
      <c r="E31" s="13">
        <f>6*365</f>
        <v>2190</v>
      </c>
      <c r="G31" s="2">
        <f>E31*C31/1000</f>
        <v>109.5</v>
      </c>
      <c r="H31" s="6">
        <f>G31/Gesamtverbrauch</f>
        <v>2.6719047386657559E-2</v>
      </c>
      <c r="I31" s="7">
        <f t="shared" si="0"/>
        <v>32.85</v>
      </c>
    </row>
    <row r="32" spans="1:10" x14ac:dyDescent="0.25">
      <c r="C32" s="13"/>
      <c r="E32" s="13"/>
      <c r="H32" s="6"/>
      <c r="I32" s="7"/>
    </row>
    <row r="33" spans="1:10" x14ac:dyDescent="0.25">
      <c r="A33" t="s">
        <v>18</v>
      </c>
      <c r="B33" t="s">
        <v>26</v>
      </c>
      <c r="C33" s="13">
        <v>50</v>
      </c>
      <c r="E33" s="13">
        <f>6*365</f>
        <v>2190</v>
      </c>
      <c r="G33" s="2">
        <f>E33*C33/1000</f>
        <v>109.5</v>
      </c>
      <c r="H33" s="6">
        <f>G33/Gesamtverbrauch</f>
        <v>2.6719047386657559E-2</v>
      </c>
      <c r="I33" s="7">
        <f t="shared" si="0"/>
        <v>32.85</v>
      </c>
    </row>
    <row r="34" spans="1:10" x14ac:dyDescent="0.25">
      <c r="B34" t="s">
        <v>33</v>
      </c>
      <c r="C34" s="13">
        <v>2000</v>
      </c>
      <c r="D34" s="2">
        <f>C34*0.5/1000</f>
        <v>1</v>
      </c>
      <c r="F34" s="2">
        <v>200</v>
      </c>
      <c r="G34" s="2">
        <f>F34*D34</f>
        <v>200</v>
      </c>
      <c r="H34" s="6">
        <f>G34/Gesamtverbrauch</f>
        <v>4.8801913034990971E-2</v>
      </c>
      <c r="I34" s="7">
        <f t="shared" si="0"/>
        <v>60</v>
      </c>
    </row>
    <row r="35" spans="1:10" x14ac:dyDescent="0.25">
      <c r="H35" s="6"/>
    </row>
    <row r="36" spans="1:10" x14ac:dyDescent="0.25">
      <c r="A36" s="1" t="s">
        <v>21</v>
      </c>
      <c r="B36" s="1"/>
      <c r="C36" s="12">
        <f>SUM(C6:C35)</f>
        <v>24415</v>
      </c>
      <c r="D36" s="3"/>
      <c r="E36" s="1"/>
      <c r="F36" s="1"/>
      <c r="G36" s="5">
        <f>SUM(G6:G35)</f>
        <v>4098.2</v>
      </c>
      <c r="H36" s="4">
        <v>1</v>
      </c>
      <c r="I36" s="8">
        <f>SUM(I6:I35)</f>
        <v>1229.46</v>
      </c>
      <c r="J36" s="1"/>
    </row>
    <row r="38" spans="1:10" x14ac:dyDescent="0.25">
      <c r="A38" s="9" t="s">
        <v>7</v>
      </c>
      <c r="B38" t="s">
        <v>34</v>
      </c>
    </row>
    <row r="39" spans="1:10" x14ac:dyDescent="0.25">
      <c r="B39" t="s">
        <v>35</v>
      </c>
    </row>
    <row r="40" spans="1:10" x14ac:dyDescent="0.25">
      <c r="B40" t="s">
        <v>36</v>
      </c>
    </row>
    <row r="41" spans="1:10" x14ac:dyDescent="0.25">
      <c r="B41" t="s">
        <v>37</v>
      </c>
    </row>
    <row r="43" spans="1:10" x14ac:dyDescent="0.25">
      <c r="A43" s="9" t="s">
        <v>47</v>
      </c>
      <c r="B43" t="s">
        <v>46</v>
      </c>
    </row>
    <row r="44" spans="1:10" x14ac:dyDescent="0.25">
      <c r="B44" t="s">
        <v>48</v>
      </c>
    </row>
    <row r="45" spans="1:10" x14ac:dyDescent="0.25">
      <c r="B45" t="s">
        <v>49</v>
      </c>
    </row>
  </sheetData>
  <pageMargins left="0.62992125984251968" right="0.23622047244094491" top="0.35433070866141736" bottom="0.35433070866141736" header="0.11811023622047245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5"/>
  <sheetViews>
    <sheetView workbookViewId="0">
      <selection activeCell="J2" sqref="J2"/>
    </sheetView>
  </sheetViews>
  <sheetFormatPr baseColWidth="10" defaultColWidth="9.140625" defaultRowHeight="15" x14ac:dyDescent="0.25"/>
  <cols>
    <col min="1" max="1" width="15.85546875" customWidth="1"/>
    <col min="2" max="2" width="24" customWidth="1"/>
    <col min="3" max="3" width="7.5703125" style="2" bestFit="1" customWidth="1"/>
    <col min="4" max="4" width="16.28515625" style="2" bestFit="1" customWidth="1"/>
    <col min="5" max="5" width="14.42578125" style="2" bestFit="1" customWidth="1"/>
    <col min="6" max="6" width="8.28515625" style="2" bestFit="1" customWidth="1"/>
    <col min="7" max="7" width="12.5703125" style="2" bestFit="1" customWidth="1"/>
    <col min="8" max="8" width="6.7109375" style="2" bestFit="1" customWidth="1"/>
    <col min="9" max="9" width="6.42578125" style="2" bestFit="1" customWidth="1"/>
    <col min="10" max="10" width="12.5703125" bestFit="1" customWidth="1"/>
  </cols>
  <sheetData>
    <row r="1" spans="1:10" s="10" customFormat="1" ht="23.25" x14ac:dyDescent="0.35">
      <c r="A1" s="10" t="s">
        <v>52</v>
      </c>
      <c r="C1" s="11"/>
      <c r="D1" s="11"/>
      <c r="E1" s="11"/>
      <c r="F1" s="11"/>
      <c r="G1" s="11"/>
      <c r="H1" s="11"/>
      <c r="I1" s="11"/>
    </row>
    <row r="2" spans="1:10" x14ac:dyDescent="0.25">
      <c r="A2" t="s">
        <v>51</v>
      </c>
    </row>
    <row r="4" spans="1:10" x14ac:dyDescent="0.25">
      <c r="A4" s="1" t="s">
        <v>1</v>
      </c>
      <c r="B4" s="1" t="s">
        <v>2</v>
      </c>
      <c r="C4" s="3" t="s">
        <v>3</v>
      </c>
      <c r="D4" s="3" t="s">
        <v>31</v>
      </c>
      <c r="E4" s="3" t="s">
        <v>4</v>
      </c>
      <c r="F4" s="3" t="s">
        <v>42</v>
      </c>
      <c r="G4" s="3" t="s">
        <v>5</v>
      </c>
      <c r="H4" s="3" t="s">
        <v>6</v>
      </c>
      <c r="I4" s="3" t="s">
        <v>45</v>
      </c>
      <c r="J4" s="1" t="s">
        <v>7</v>
      </c>
    </row>
    <row r="5" spans="1:10" x14ac:dyDescent="0.25">
      <c r="A5" s="1"/>
      <c r="B5" s="1"/>
      <c r="C5" s="3" t="s">
        <v>39</v>
      </c>
      <c r="D5" s="3" t="s">
        <v>40</v>
      </c>
      <c r="E5" s="3" t="s">
        <v>41</v>
      </c>
      <c r="F5" s="3" t="s">
        <v>43</v>
      </c>
      <c r="G5" s="3" t="s">
        <v>40</v>
      </c>
      <c r="H5" s="3"/>
      <c r="I5" s="3" t="s">
        <v>44</v>
      </c>
      <c r="J5" s="1"/>
    </row>
    <row r="6" spans="1:10" x14ac:dyDescent="0.25">
      <c r="A6" t="s">
        <v>8</v>
      </c>
      <c r="B6" t="s">
        <v>9</v>
      </c>
      <c r="C6" s="13"/>
      <c r="E6" s="13"/>
      <c r="G6" s="2">
        <f>E6*C6/1000</f>
        <v>0</v>
      </c>
      <c r="H6" s="6">
        <f>G6/Gesamtverbrauch</f>
        <v>0</v>
      </c>
      <c r="I6" s="7">
        <f>G6*0.3</f>
        <v>0</v>
      </c>
    </row>
    <row r="7" spans="1:10" x14ac:dyDescent="0.25">
      <c r="B7" t="s">
        <v>15</v>
      </c>
      <c r="C7" s="13"/>
      <c r="E7" s="13"/>
      <c r="G7" s="2">
        <f>E7*C7/1000</f>
        <v>0</v>
      </c>
      <c r="H7" s="6">
        <f>G7/Gesamtverbrauch</f>
        <v>0</v>
      </c>
      <c r="I7" s="7">
        <f t="shared" ref="I7:I34" si="0">G7*0.3</f>
        <v>0</v>
      </c>
    </row>
    <row r="8" spans="1:10" x14ac:dyDescent="0.25">
      <c r="B8" t="s">
        <v>27</v>
      </c>
      <c r="C8" s="13"/>
      <c r="E8" s="13"/>
      <c r="G8" s="2">
        <f>E8*C8/1000</f>
        <v>0</v>
      </c>
      <c r="H8" s="6">
        <f>G8/Gesamtverbrauch</f>
        <v>0</v>
      </c>
      <c r="I8" s="7">
        <f t="shared" si="0"/>
        <v>0</v>
      </c>
    </row>
    <row r="9" spans="1:10" x14ac:dyDescent="0.25">
      <c r="B9" t="s">
        <v>26</v>
      </c>
      <c r="C9" s="13"/>
      <c r="E9" s="13"/>
      <c r="G9" s="2">
        <f>E9*C9/1000</f>
        <v>0</v>
      </c>
      <c r="H9" s="6">
        <f>G9/Gesamtverbrauch</f>
        <v>0</v>
      </c>
      <c r="I9" s="7">
        <f t="shared" si="0"/>
        <v>0</v>
      </c>
    </row>
    <row r="10" spans="1:10" x14ac:dyDescent="0.25">
      <c r="C10" s="13"/>
      <c r="E10" s="13"/>
      <c r="H10" s="6"/>
      <c r="I10" s="7"/>
    </row>
    <row r="11" spans="1:10" x14ac:dyDescent="0.25">
      <c r="A11" t="s">
        <v>10</v>
      </c>
      <c r="B11" t="s">
        <v>11</v>
      </c>
      <c r="C11" s="13"/>
      <c r="E11" s="13"/>
      <c r="G11" s="2">
        <f>F11*D11</f>
        <v>0</v>
      </c>
      <c r="H11" s="6">
        <f t="shared" ref="H11:H17" si="1">G11/Gesamtverbrauch</f>
        <v>0</v>
      </c>
      <c r="I11" s="7">
        <f t="shared" si="0"/>
        <v>0</v>
      </c>
    </row>
    <row r="12" spans="1:10" x14ac:dyDescent="0.25">
      <c r="B12" t="s">
        <v>12</v>
      </c>
      <c r="C12" s="13"/>
      <c r="E12" s="13"/>
      <c r="G12" s="2">
        <f t="shared" ref="G12:G15" si="2">F12*D12</f>
        <v>0</v>
      </c>
      <c r="H12" s="6">
        <f t="shared" si="1"/>
        <v>0</v>
      </c>
      <c r="I12" s="7">
        <f t="shared" si="0"/>
        <v>0</v>
      </c>
    </row>
    <row r="13" spans="1:10" x14ac:dyDescent="0.25">
      <c r="B13" t="s">
        <v>13</v>
      </c>
      <c r="C13" s="13"/>
      <c r="E13" s="13"/>
      <c r="G13" s="2">
        <f t="shared" si="2"/>
        <v>0</v>
      </c>
      <c r="H13" s="6">
        <f t="shared" si="1"/>
        <v>0</v>
      </c>
      <c r="I13" s="7">
        <f t="shared" si="0"/>
        <v>0</v>
      </c>
    </row>
    <row r="14" spans="1:10" x14ac:dyDescent="0.25">
      <c r="B14" t="s">
        <v>14</v>
      </c>
      <c r="C14" s="13"/>
      <c r="E14" s="13"/>
      <c r="G14" s="2">
        <f t="shared" si="2"/>
        <v>0</v>
      </c>
      <c r="H14" s="6">
        <f t="shared" si="1"/>
        <v>0</v>
      </c>
      <c r="I14" s="7">
        <f t="shared" si="0"/>
        <v>0</v>
      </c>
    </row>
    <row r="15" spans="1:10" x14ac:dyDescent="0.25">
      <c r="B15" t="s">
        <v>25</v>
      </c>
      <c r="C15" s="13"/>
      <c r="E15" s="13"/>
      <c r="G15" s="2">
        <f t="shared" si="2"/>
        <v>0</v>
      </c>
      <c r="H15" s="6">
        <f t="shared" si="1"/>
        <v>0</v>
      </c>
      <c r="I15" s="7">
        <f t="shared" si="0"/>
        <v>0</v>
      </c>
    </row>
    <row r="16" spans="1:10" x14ac:dyDescent="0.25">
      <c r="B16" t="s">
        <v>38</v>
      </c>
      <c r="C16" s="13"/>
      <c r="E16" s="13"/>
      <c r="G16" s="2">
        <f>F16*D16</f>
        <v>0</v>
      </c>
      <c r="H16" s="6">
        <f t="shared" si="1"/>
        <v>0</v>
      </c>
      <c r="I16" s="7">
        <f t="shared" si="0"/>
        <v>0</v>
      </c>
    </row>
    <row r="17" spans="1:9" x14ac:dyDescent="0.25">
      <c r="B17" t="s">
        <v>26</v>
      </c>
      <c r="C17" s="13"/>
      <c r="E17" s="13"/>
      <c r="G17" s="2">
        <f>E17*C17/1000</f>
        <v>0</v>
      </c>
      <c r="H17" s="6">
        <f t="shared" si="1"/>
        <v>0</v>
      </c>
      <c r="I17" s="7">
        <f t="shared" si="0"/>
        <v>0</v>
      </c>
    </row>
    <row r="18" spans="1:9" x14ac:dyDescent="0.25">
      <c r="C18" s="13"/>
      <c r="E18" s="13"/>
      <c r="H18" s="6"/>
      <c r="I18" s="7"/>
    </row>
    <row r="19" spans="1:9" x14ac:dyDescent="0.25">
      <c r="A19" t="s">
        <v>16</v>
      </c>
      <c r="B19" t="s">
        <v>24</v>
      </c>
      <c r="C19" s="13"/>
      <c r="E19" s="13"/>
      <c r="G19" s="2">
        <f>E19*C19/1000</f>
        <v>0</v>
      </c>
      <c r="H19" s="6">
        <f>G19/Gesamtverbrauch</f>
        <v>0</v>
      </c>
      <c r="I19" s="7">
        <f t="shared" si="0"/>
        <v>0</v>
      </c>
    </row>
    <row r="20" spans="1:9" x14ac:dyDescent="0.25">
      <c r="B20" t="s">
        <v>27</v>
      </c>
      <c r="C20" s="13"/>
      <c r="E20" s="13"/>
      <c r="G20" s="2">
        <f>E20*C20/1000</f>
        <v>0</v>
      </c>
      <c r="H20" s="6">
        <f>G20/Gesamtverbrauch</f>
        <v>0</v>
      </c>
      <c r="I20" s="7">
        <f t="shared" si="0"/>
        <v>0</v>
      </c>
    </row>
    <row r="21" spans="1:9" x14ac:dyDescent="0.25">
      <c r="B21" t="s">
        <v>26</v>
      </c>
      <c r="C21" s="13"/>
      <c r="E21" s="13"/>
      <c r="G21" s="2">
        <f>E21*C21/1000</f>
        <v>0</v>
      </c>
      <c r="H21" s="6">
        <f>G21/Gesamtverbrauch</f>
        <v>0</v>
      </c>
      <c r="I21" s="7">
        <f t="shared" si="0"/>
        <v>0</v>
      </c>
    </row>
    <row r="22" spans="1:9" x14ac:dyDescent="0.25">
      <c r="C22" s="13"/>
      <c r="E22" s="13"/>
      <c r="H22" s="6"/>
      <c r="I22" s="7"/>
    </row>
    <row r="23" spans="1:9" x14ac:dyDescent="0.25">
      <c r="A23" t="s">
        <v>17</v>
      </c>
      <c r="B23" t="s">
        <v>24</v>
      </c>
      <c r="C23" s="13"/>
      <c r="E23" s="13"/>
      <c r="G23" s="2">
        <f>E23*C23/1000</f>
        <v>0</v>
      </c>
      <c r="H23" s="6">
        <f>G23/Gesamtverbrauch</f>
        <v>0</v>
      </c>
      <c r="I23" s="7">
        <f t="shared" si="0"/>
        <v>0</v>
      </c>
    </row>
    <row r="24" spans="1:9" x14ac:dyDescent="0.25">
      <c r="B24" t="s">
        <v>26</v>
      </c>
      <c r="C24" s="13"/>
      <c r="E24" s="13"/>
      <c r="G24" s="2">
        <f>E24*C24/1000</f>
        <v>0</v>
      </c>
      <c r="H24" s="6">
        <f>G24/Gesamtverbrauch</f>
        <v>0</v>
      </c>
      <c r="I24" s="7">
        <f t="shared" si="0"/>
        <v>0</v>
      </c>
    </row>
    <row r="25" spans="1:9" x14ac:dyDescent="0.25">
      <c r="C25" s="13"/>
      <c r="E25" s="13"/>
      <c r="H25" s="6"/>
      <c r="I25" s="7"/>
    </row>
    <row r="26" spans="1:9" x14ac:dyDescent="0.25">
      <c r="A26" t="s">
        <v>19</v>
      </c>
      <c r="B26" t="s">
        <v>28</v>
      </c>
      <c r="C26" s="13"/>
      <c r="E26" s="13"/>
      <c r="G26" s="2">
        <f>F26*D26</f>
        <v>0</v>
      </c>
      <c r="H26" s="6">
        <f>G26/Gesamtverbrauch</f>
        <v>0</v>
      </c>
      <c r="I26" s="7">
        <f t="shared" si="0"/>
        <v>0</v>
      </c>
    </row>
    <row r="27" spans="1:9" x14ac:dyDescent="0.25">
      <c r="B27" t="s">
        <v>26</v>
      </c>
      <c r="C27" s="13"/>
      <c r="E27" s="13"/>
      <c r="G27" s="2">
        <f>E27*C27/1000</f>
        <v>0</v>
      </c>
      <c r="H27" s="6">
        <f>G27/Gesamtverbrauch</f>
        <v>0</v>
      </c>
      <c r="I27" s="7">
        <f t="shared" si="0"/>
        <v>0</v>
      </c>
    </row>
    <row r="28" spans="1:9" x14ac:dyDescent="0.25">
      <c r="C28" s="13"/>
      <c r="E28" s="13"/>
      <c r="H28" s="6"/>
      <c r="I28" s="7"/>
    </row>
    <row r="29" spans="1:9" x14ac:dyDescent="0.25">
      <c r="A29" t="s">
        <v>20</v>
      </c>
      <c r="B29" t="s">
        <v>29</v>
      </c>
      <c r="C29" s="13"/>
      <c r="E29" s="13"/>
      <c r="G29" s="2">
        <f>F29*D29</f>
        <v>0</v>
      </c>
      <c r="H29" s="6">
        <f>G29/Gesamtverbrauch</f>
        <v>0</v>
      </c>
      <c r="I29" s="7">
        <f t="shared" si="0"/>
        <v>0</v>
      </c>
    </row>
    <row r="30" spans="1:9" x14ac:dyDescent="0.25">
      <c r="B30" t="s">
        <v>32</v>
      </c>
      <c r="C30" s="13"/>
      <c r="E30" s="13"/>
      <c r="G30" s="2">
        <f>F30*D30</f>
        <v>0</v>
      </c>
      <c r="H30" s="6">
        <f>G30/Gesamtverbrauch</f>
        <v>0</v>
      </c>
      <c r="I30" s="7">
        <f t="shared" si="0"/>
        <v>0</v>
      </c>
    </row>
    <row r="31" spans="1:9" x14ac:dyDescent="0.25">
      <c r="B31" t="s">
        <v>26</v>
      </c>
      <c r="C31" s="13"/>
      <c r="E31" s="13"/>
      <c r="G31" s="2">
        <f>E31*C31/1000</f>
        <v>0</v>
      </c>
      <c r="H31" s="6">
        <f>G31/Gesamtverbrauch</f>
        <v>0</v>
      </c>
      <c r="I31" s="7">
        <f t="shared" si="0"/>
        <v>0</v>
      </c>
    </row>
    <row r="32" spans="1:9" x14ac:dyDescent="0.25">
      <c r="C32" s="13"/>
      <c r="E32" s="13"/>
      <c r="H32" s="6"/>
      <c r="I32" s="7"/>
    </row>
    <row r="33" spans="1:10" x14ac:dyDescent="0.25">
      <c r="A33" t="s">
        <v>18</v>
      </c>
      <c r="B33" t="s">
        <v>26</v>
      </c>
      <c r="C33" s="13"/>
      <c r="E33" s="13"/>
      <c r="G33" s="2">
        <f>E33*C33/1000</f>
        <v>0</v>
      </c>
      <c r="H33" s="6">
        <f>G33/Gesamtverbrauch</f>
        <v>0</v>
      </c>
      <c r="I33" s="7">
        <f t="shared" si="0"/>
        <v>0</v>
      </c>
    </row>
    <row r="34" spans="1:10" x14ac:dyDescent="0.25">
      <c r="B34" t="s">
        <v>33</v>
      </c>
      <c r="C34" s="13"/>
      <c r="G34" s="2">
        <f>F34*D34</f>
        <v>0</v>
      </c>
      <c r="H34" s="6">
        <f>G34/Gesamtverbrauch</f>
        <v>0</v>
      </c>
      <c r="I34" s="7">
        <f t="shared" si="0"/>
        <v>0</v>
      </c>
    </row>
    <row r="35" spans="1:10" x14ac:dyDescent="0.25">
      <c r="H35" s="6"/>
    </row>
    <row r="36" spans="1:10" x14ac:dyDescent="0.25">
      <c r="A36" s="1" t="s">
        <v>21</v>
      </c>
      <c r="B36" s="1"/>
      <c r="C36" s="12">
        <f>SUM(C6:C35)</f>
        <v>0</v>
      </c>
      <c r="D36" s="3"/>
      <c r="E36" s="1"/>
      <c r="F36" s="1"/>
      <c r="G36" s="5">
        <f>SUM(G6:G35)</f>
        <v>0</v>
      </c>
      <c r="H36" s="4">
        <v>1</v>
      </c>
      <c r="I36" s="8">
        <f>SUM(I6:I35)</f>
        <v>0</v>
      </c>
      <c r="J36" s="1"/>
    </row>
    <row r="38" spans="1:10" x14ac:dyDescent="0.25">
      <c r="A38" s="9" t="s">
        <v>7</v>
      </c>
      <c r="B38" t="s">
        <v>34</v>
      </c>
    </row>
    <row r="39" spans="1:10" x14ac:dyDescent="0.25">
      <c r="B39" t="s">
        <v>35</v>
      </c>
    </row>
    <row r="40" spans="1:10" x14ac:dyDescent="0.25">
      <c r="B40" t="s">
        <v>36</v>
      </c>
    </row>
    <row r="41" spans="1:10" x14ac:dyDescent="0.25">
      <c r="B41" t="s">
        <v>37</v>
      </c>
    </row>
    <row r="43" spans="1:10" x14ac:dyDescent="0.25">
      <c r="A43" s="9" t="s">
        <v>47</v>
      </c>
      <c r="B43" t="s">
        <v>46</v>
      </c>
    </row>
    <row r="44" spans="1:10" x14ac:dyDescent="0.25">
      <c r="B44" t="s">
        <v>48</v>
      </c>
    </row>
    <row r="45" spans="1:10" x14ac:dyDescent="0.25">
      <c r="B45" t="s">
        <v>49</v>
      </c>
    </row>
  </sheetData>
  <pageMargins left="0.62992125984251968" right="0.23622047244094491" top="0.35433070866141736" bottom="0.35433070866141736" header="0.11811023622047245" footer="0.11811023622047245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"/>
  <sheetViews>
    <sheetView workbookViewId="0">
      <selection activeCell="C7" sqref="C7"/>
    </sheetView>
  </sheetViews>
  <sheetFormatPr baseColWidth="10" defaultRowHeight="15" x14ac:dyDescent="0.25"/>
  <sheetData>
    <row r="1" spans="1:6" ht="23.25" x14ac:dyDescent="0.35">
      <c r="A1" s="10" t="s">
        <v>53</v>
      </c>
      <c r="F1" s="10" t="s">
        <v>60</v>
      </c>
    </row>
    <row r="3" spans="1:6" x14ac:dyDescent="0.25">
      <c r="A3" t="s">
        <v>54</v>
      </c>
      <c r="F3" t="s">
        <v>61</v>
      </c>
    </row>
    <row r="4" spans="1:6" x14ac:dyDescent="0.25">
      <c r="A4" t="s">
        <v>55</v>
      </c>
      <c r="F4" t="s">
        <v>62</v>
      </c>
    </row>
    <row r="5" spans="1:6" x14ac:dyDescent="0.25">
      <c r="A5" t="s">
        <v>56</v>
      </c>
      <c r="F5" t="s">
        <v>63</v>
      </c>
    </row>
    <row r="6" spans="1:6" x14ac:dyDescent="0.25">
      <c r="A6" t="s">
        <v>57</v>
      </c>
      <c r="F6" t="s">
        <v>64</v>
      </c>
    </row>
    <row r="7" spans="1:6" x14ac:dyDescent="0.25">
      <c r="A7" s="15" t="s">
        <v>58</v>
      </c>
      <c r="F7" t="s">
        <v>65</v>
      </c>
    </row>
    <row r="8" spans="1:6" x14ac:dyDescent="0.25">
      <c r="A8" s="15" t="s">
        <v>59</v>
      </c>
      <c r="F8" t="s">
        <v>66</v>
      </c>
    </row>
  </sheetData>
  <hyperlinks>
    <hyperlink ref="A7" r:id="rId1" xr:uid="{00000000-0004-0000-0200-000000000000}"/>
    <hyperlink ref="A8" r:id="rId2" xr:uid="{00000000-0004-0000-0200-000001000000}"/>
  </hyperlinks>
  <pageMargins left="0.7" right="0.7" top="0.78740157499999996" bottom="0.78740157499999996" header="0.3" footer="0.3"/>
  <pageSetup paperSize="9" orientation="landscape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Beispiel</vt:lpstr>
      <vt:lpstr>Dateneingabe</vt:lpstr>
      <vt:lpstr>Kontakt</vt:lpstr>
      <vt:lpstr>Gesamtverbrauch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Aufstellung des Stromverbrauchs im haushalt</dc:title>
  <dc:creator>achim schreck</dc:creator>
  <cp:lastModifiedBy>Joachim Mahrholdt</cp:lastModifiedBy>
  <cp:lastPrinted>2020-08-07T08:47:32Z</cp:lastPrinted>
  <dcterms:created xsi:type="dcterms:W3CDTF">2015-06-05T18:19:34Z</dcterms:created>
  <dcterms:modified xsi:type="dcterms:W3CDTF">2020-08-07T09:17:55Z</dcterms:modified>
</cp:coreProperties>
</file>